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585" yWindow="-15" windowWidth="12630" windowHeight="12555"/>
  </bookViews>
  <sheets>
    <sheet name="PARTIDAS" sheetId="7" r:id="rId1"/>
    <sheet name="PRESUPUESTO LICITACIÓN" sheetId="4" r:id="rId2"/>
  </sheets>
  <definedNames>
    <definedName name="_xlnm.Print_Area" localSheetId="1">'PRESUPUESTO LICITACIÓN'!$A$1:$I$47</definedName>
    <definedName name="_xlnm.Print_Titles" localSheetId="1">'PRESUPUESTO LICITACIÓN'!$1:$11</definedName>
  </definedNames>
  <calcPr calcId="144525"/>
</workbook>
</file>

<file path=xl/calcChain.xml><?xml version="1.0" encoding="utf-8"?>
<calcChain xmlns="http://schemas.openxmlformats.org/spreadsheetml/2006/main">
  <c r="H42" i="4" l="1"/>
  <c r="H40" i="4"/>
  <c r="H26" i="4"/>
  <c r="H19" i="4" l="1"/>
  <c r="H32" i="4" l="1"/>
  <c r="H29" i="4" l="1"/>
  <c r="H28" i="4"/>
  <c r="H41" i="4"/>
  <c r="H39" i="4"/>
  <c r="H38" i="4"/>
  <c r="H37" i="4"/>
  <c r="H36" i="4"/>
  <c r="H35" i="4"/>
  <c r="H34" i="4"/>
  <c r="H33" i="4"/>
  <c r="H43" i="4" l="1"/>
  <c r="J19" i="7" s="1"/>
  <c r="H23" i="4" l="1"/>
  <c r="H24" i="4"/>
  <c r="H20" i="4"/>
  <c r="B9" i="4"/>
  <c r="B6" i="4" l="1"/>
  <c r="H13" i="4" l="1"/>
  <c r="H14" i="4" s="1"/>
  <c r="H27" i="4"/>
  <c r="H25" i="4"/>
  <c r="H22" i="4"/>
  <c r="H21" i="4"/>
  <c r="H18" i="4"/>
  <c r="H17" i="4"/>
  <c r="J17" i="7" l="1"/>
  <c r="H30" i="4"/>
  <c r="H45" i="4" s="1"/>
  <c r="J18" i="7" l="1"/>
  <c r="H46" i="4"/>
  <c r="H47" i="4" s="1"/>
  <c r="J24" i="7"/>
  <c r="J26" i="7" s="1"/>
  <c r="J28" i="7" s="1"/>
</calcChain>
</file>

<file path=xl/sharedStrings.xml><?xml version="1.0" encoding="utf-8"?>
<sst xmlns="http://schemas.openxmlformats.org/spreadsheetml/2006/main" count="112" uniqueCount="88">
  <si>
    <t>KG</t>
  </si>
  <si>
    <t>CLAVE</t>
  </si>
  <si>
    <t>DESCRIPCIÓN</t>
  </si>
  <si>
    <t>UNIDAD</t>
  </si>
  <si>
    <t xml:space="preserve">CANTIDAD </t>
  </si>
  <si>
    <t>P. UNITARIO</t>
  </si>
  <si>
    <t>PRECIO EN LETRAS</t>
  </si>
  <si>
    <t>IMPORTE</t>
  </si>
  <si>
    <t>ML</t>
  </si>
  <si>
    <t>M2</t>
  </si>
  <si>
    <t xml:space="preserve"> </t>
  </si>
  <si>
    <t>SUBTOTAL</t>
  </si>
  <si>
    <t>I.V.A. 16.00%</t>
  </si>
  <si>
    <t xml:space="preserve">TOTAL DEL PRESUPUESTO </t>
  </si>
  <si>
    <t>UNIVERSIDAD DEL MAR</t>
  </si>
  <si>
    <t>DESCRIPCIÓN:</t>
  </si>
  <si>
    <t>M3</t>
  </si>
  <si>
    <t>PUERTO ESCONDIDO - PUERTO ÁNGEL - HUATULCO</t>
  </si>
  <si>
    <t>CAPITULO 1.- CIMENTACIÓN</t>
  </si>
  <si>
    <t>UM-CIM-TR-0020</t>
  </si>
  <si>
    <t>TRAZO Y NIVELACIÓN CON EQUIPO TOPOGRÁFICO, ESTABLECIENDO EJES DE REFERENCIA Y BANCOS DE NIVEL, INCLUYE: MATERIALES, MANO DE OBRA, EQUIPO, HERRAMIENTA Y TODO LO NECESARIO PARA SU CORRECTA EJECUCIÓN. (ÁREA DEL EDIFICIO)</t>
  </si>
  <si>
    <t>UM-CIM-AC-0020</t>
  </si>
  <si>
    <t>ACERO DE REFUERZO EN CIMENTACIÓN CON VARILLA DEL #3 F´Y=4200KG/CM2, INCLUYE: SUMINISTRO, HABILITADO, ARMADO, TRASLAPES, GANCHOS, ESCUADRAS (VER DETALLES ADICIONALES DE REFUERZO EN PLANOS ESTRUCTURALES), SILLETAS Y DESPERDICIOS.</t>
  </si>
  <si>
    <t>UM-CIM-AC-0030</t>
  </si>
  <si>
    <t>ACERO DE REFUERZO EN CIMENTACIÓN CON VARILLA #4 F´Y=4200KG/CM2,  INCLUYE: SUMINISTRO, HABILITADO, ARMADO, TRASLAPES, GANCHOS, ESCUADRAS (VER DETALLES ADICIONALES DE REFUERZO EN PLANOS ESTRUCTURALES), SILLETAS Y DESPERDICIOS.</t>
  </si>
  <si>
    <t>UM-CIM-CI-0010</t>
  </si>
  <si>
    <t>CIMBRA COMÚN PARA CIMENTACIÓN CON MADERA DE PINO DE 3a., ACABADO COMÚN, INCLUYE: CIMBRADO Y DESCIMBRADO, MATERIAL Y MANO DE OBRA.</t>
  </si>
  <si>
    <t>UM-CIM-CH-0040</t>
  </si>
  <si>
    <t>CONCRETO HECHO EN OBRA F'C=250 KG/CM2 EN CIMENTACIÓN, T.M.A. 3/4", INCLUYE: COLOCADO, VIBRADO, CURADO POR 7 DÍAS Y PRUEBAS DE LABORATORIO.</t>
  </si>
  <si>
    <t>TOTAL DE CIMENTACIÓN</t>
  </si>
  <si>
    <t>CAPITULO 0.- PRELIMINARES</t>
  </si>
  <si>
    <t xml:space="preserve"> TOTAL PRELIMINARES</t>
  </si>
  <si>
    <t>PARTIDAS</t>
  </si>
  <si>
    <t>TOTAL</t>
  </si>
  <si>
    <t>POR PARTIDAS</t>
  </si>
  <si>
    <t>CAP. 0</t>
  </si>
  <si>
    <t>PRELIMINARES</t>
  </si>
  <si>
    <t>CAP. 1</t>
  </si>
  <si>
    <t>CIMENTACIÓN</t>
  </si>
  <si>
    <t xml:space="preserve">SUBTOTAL </t>
  </si>
  <si>
    <t>I.V.A. 16%</t>
  </si>
  <si>
    <t>TOTAL OBRA</t>
  </si>
  <si>
    <t>DESPALME DE TERRENO NATURAL CON MAQUINARIA, ESPESOR PROMEDIO DE 20 CM, INCLUYE: MAQUINARIA, EQUIPO, MANO DE OBRA,  CARGA Y ACARREO DEL MATERIAL NO ÚTIL A 600 MTS. FUERA DE LA OBRA. TODO LO NECESARIO PARA SU CORRECTA EJECUCIÓN.</t>
  </si>
  <si>
    <t>UM-PRE-DE-0010</t>
  </si>
  <si>
    <t xml:space="preserve">EXCAVACION CON MAQUINARÍA PARA CEPAS (TIPO CAJÓN) EN CIMENTACIÓN DE EDIFICIOS, EN MATERIAL TIPO "B" A UNA PROFUNDIDAD DE 0 A 2.0 M. INCLUYE: AFINE DE TALUDES, ACARREO DENTRO Y FUERA DE LA OBRA DEL MATERIAL (ABUNDADO) NO UTILIZADO  PRODUCTO DE LA EXCAVACIÓN, A 650 MTS. FUERA DE LA OBRA. </t>
  </si>
  <si>
    <t>UM-CIM-EX-0020</t>
  </si>
  <si>
    <t>UM-CIM-PL-0020</t>
  </si>
  <si>
    <t>CONSTRUCCIÓN DE PLANTILLA DE 8 CM DE ESPESOR DE CONCRETO SIMPLE HECHO EN OBRA DE F'C=100 KG/CM2, INCLUYE: PREPARACIÓN DE LA SUPERFICIE, NIVELACIÓN, MAESTREADO Y COLADO, MANO DE OBRA, EQUIPO Y HERRAMIENTA.</t>
  </si>
  <si>
    <t>ACERO DE REFUERZO EN CIMENTACIÓN CON VARILLA #6 F´Y=4200KG/CM2,  INCLUYE: SUMINISTRO, HABILITADO, ARMADO, TRASLAPES, GANCHOS, ESCUADRAS (VER DETALLES ADICIONALES DE REFUERZO EN PLANOS ESTRUCTURALES), SILLETAS Y DESPERDICIOS.</t>
  </si>
  <si>
    <t>ACERO DE REFUERZO EN CIMENTACIÓN CON VARILLA #8 F´Y=4200KG/CM2,  INCLUYE: SUMINISTRO, HABILITADO, ARMADO, TRASLAPES, GANCHOS, ESCUADRAS (VER DETALLES ADICIONALES DE REFUERZO EN PLANOS ESTRUCTURALES), SILLETAS Y DESPERDICIOS.</t>
  </si>
  <si>
    <t>UM-CIM-AC-0050</t>
  </si>
  <si>
    <t>UM-CIM-AC-0070</t>
  </si>
  <si>
    <t>UM-CIM-RE-0020</t>
  </si>
  <si>
    <t>CAPITULO 2.- ESTRUCTURAS</t>
  </si>
  <si>
    <t>UM-EST-CI-0015A</t>
  </si>
  <si>
    <t>UM-EST-CI-0030A</t>
  </si>
  <si>
    <t>UM-EST-CI-0040A</t>
  </si>
  <si>
    <t>UM-EST-AC-0020</t>
  </si>
  <si>
    <t>ACERO DE REFUERZO EN ESTRUCTURAS CON VARILLA DEL #3 F'Y=4200KG/CM2 INCLUYE: SUMINISTRO, HABILITADO, ARMADO, TRASLAPES, GANCHOS, ESCUADRAS, (VER DETALLES ADICIONALES DE REFUERZO EN PLANOS ESTRUCTURALES), SILLETAS, DESPERDICIOS EN 1 Y 2 NIVEL.</t>
  </si>
  <si>
    <t>UM-EST-AC-0030</t>
  </si>
  <si>
    <t>ACERO DE REFUERZO EN ESTRUCTURAS CON VARILLA DEL #4 F'Y=4200KG/CM2 INCLUYE: SUMINISTRO, HABILITADO, ARMADO, TRASLAPES, GANCHOS, ESCUADRAS, (VER DETALLES ADICIONALES DE REFUERZO EN PLANOS ESTRUCTURALES), SILLETAS, DESPERDICIOS, EN 1 Y 2 NIVEL.</t>
  </si>
  <si>
    <t>UM-EST-AC-0040</t>
  </si>
  <si>
    <t>ACERO DE REFUERZO EN ESTRUCTURAS CON VARILLA DEL #5 F'Y=4200KG/CM2 INCLUYE: SUMINISTRO, HABILITADO, ARMADO, TRASLAPES, GANCHOS, ESCUADRAS, (VER DETALLES ADICIONALES DE REFUERZO EN PLANOS ESTRUCTURALES), SILLETAS, DESPERDICIOS, EN 1 Y 2 NIVEL.</t>
  </si>
  <si>
    <t>UM-EST-AC-0050</t>
  </si>
  <si>
    <t>ACERO DE REFUERZO EN ESTRUCTURAS CON VARILLA DEL #6 F'Y=4200KG/CM2 INCLUYE: SUMINISTRO, HABILITADO, ARMADO, TRASLAPES, GANCHOS, ESCUADRAS, (VER DETALLES ADICIONALES DE REFUERZO EN PLANOS ESTRUCTURALES), SILLETAS, DESPERDICIOS, EN 1 Y 2 NIVEL.</t>
  </si>
  <si>
    <t>UM-EST-AC-0070</t>
  </si>
  <si>
    <t>ACERO DE REFUERZO EN ESTRUCTURAS CON VARILLA DEL #8 F'Y=4200KG/CM2 INCLUYE: SUMINISTRO, HABILITADO, ARMADO, TRASLAPES, GANCHOS, ESCUADRAS, (VER DETALLES ADICIONALES DE REFUERZO EN PLANOS ESTRUCTURALES), SILLETAS, DESPERDICIOS, EN 1 Y 2 NIVEL.</t>
  </si>
  <si>
    <t>UM-EST-CH-0040</t>
  </si>
  <si>
    <t>CONCRETO HECHO EN OBRA CON UN F´C=250KG/CM2, EN ESTRUCTURA, T.M.A. 3/4" INCLUYE: ACARREOS, COLOCACIÓN, VIBRADO, CURADO DURANTE 7 DÍAS MÍNIMO, Y PRUEBAS DE LABORATORIO.</t>
  </si>
  <si>
    <t>TOTAL DE ESTRUCTURAS</t>
  </si>
  <si>
    <t>SUMINISTRO Y RELLENO DE MATERIAL DE BANCO COMPACTADO,  CON EQUIPO MECÁNICO (PLACA VIBRATORIA)  Y AGUA, EN CAPAS DE 20 CMS. ESPESOR AL 90% DE SU P.V.S. INCLUYE: ACARREO DENTRO DE LA OBRA  VOLUMEN MEDIDO COMPACTADO Y PRUEBAS DE LABORATORIO (INFORME DE CALIDAD Y PRUEBA DE COMPACTACIÓN).</t>
  </si>
  <si>
    <t>CAP. 2</t>
  </si>
  <si>
    <t>ESTRUCTURAS</t>
  </si>
  <si>
    <t>CONSTRUCCIÓN DE TANQUE ELEVADO CAMPUS PUERTO ANGEL, EN LA UNIVERSIDAD DEL MAR</t>
  </si>
  <si>
    <t>SUMINISTRO Y COLOCACIÓN DE CAMA DE GRAVA DE 1" (25 MM) T.M.A.,  DE 30 CM DE  ESPESOR, NIVELADA Y COMPACTADO CON PIZON DE MANO. INCLUYE: MATERIAL, HERRAMIENTA, MANO DE OBRA Y TODO LO NECESARIO PARA SU CORRECTA COLOCACIÓN.</t>
  </si>
  <si>
    <t>UM-CIM-RE-0030</t>
  </si>
  <si>
    <t>CIMBRA APARENTE EN COLUMNAS Y MUROS CON TRIPLAY DE PINO DE PRIMERA DE 16MM. INCLUYE:  MATERIALES, ACARREOS, CORTES, DESPERDICIOS, HABILITADO, CIMBRADO, DESCIMBRA, MANO DE OBRA, EQUIPO, HERRAMIENTA Y CHAFLANES, A CUALQUIER NIVEL.</t>
  </si>
  <si>
    <t>CIMBRA APARENTE EN TRABES O VIGAS CON TRIPLAY DE PINO DE PRIMERA DE 16 MM., SUPERFICIE LIMPIA, LIBRE DE SOBRANTE Y RESANE DE HUECOS INCLUYE:  MATERIALES, ACARREOS, CORTES, DESPERDICIOS, HABILITADO, CIMBRADO, DESCIMBRADO, MANO DE OBRA, EQUIPO, HERRAMIENTA, CHAFLANES Y FRENTES , A CUALQUIER NIVEL.</t>
  </si>
  <si>
    <t>CIMBRA APARENTE EN LOSAS, ACABADO APARENTE CON TRIPLAY PRIMERA DE PINO DE 16MM. SUPERFICIE LIMPIA, LIBRE DE SOBRANTES Y RESANES DE HUECOS INCLUYE:  MATERIALES, ACARREOS, CORTES, DESPERDICIOS, HABILITADO, CIMBRADO, DESCIMBRADO, MANO DE OBRA, EQUIPO, HERRAMIENTA, CHAFLANES, GOTERO Y FRENTES, A CUALQUIER NIVEL.</t>
  </si>
  <si>
    <t>UM-CIM-EX-0040</t>
  </si>
  <si>
    <t>EXCAVACIÓN DE CEPA CON EQUIPO NEUMÁTICO EN MATERIAL TIPO C, A UNA PROFUNDIDAD DE 0 A 2.0 M. INCLUYE:  AFINE DE TALUD Y FONDO, ACARREO DENTRO Y FUERA DE LA OBRA DEL MATERIAL NO UTILIZADO PRODUCTO DE EXCAVACIÓN A 100 M. FUERA DE LA OBRA.</t>
  </si>
  <si>
    <t>UM-CIM-CP-0040</t>
  </si>
  <si>
    <t>CONCRETO PREMEZCLADO F'C=250 KG/CM2 EN CIMENTACIÓN, T.M.A. 3/4", INCLUYE: COLOCADO, VIBRADO, CURADO DURANTE 7 DÍAS Y PRUEBAS DE LABORATORIO.</t>
  </si>
  <si>
    <t>UM-EST-CP-0040</t>
  </si>
  <si>
    <t>CONCRETO PREMEZCLADO F´C=250KG/CM2 EN ESTRUCTURAS Y LOSAS, COLADO MONOLITICAMENTE CON T.M.A. 3/4" INCLUYE: COLOCADO, VIBRADO, CURADO DURANTE 7 DÍAS MINIMO (3 VECES AL DIA) Y PRUEBAS DE LABORATORIO, EN LOSAS DE AZOTEA INCLUYE AFINE Y ACABADO PARA RECIBIR IMPERMEABILIZANTE, EN 1 Y 2 NIVEL.</t>
  </si>
  <si>
    <t>SUMINISTRO Y COLOCACIÓN DE BANDA DE P.V.C. SIKA 0-15/3 O SIMILAR EN JUNTA DE COLADO DE MURO EN CISTERNA Y TANQUE ELEVADO, INCLUYE: FIJACIÓN, SELLADOR FLEXIBLE-SIKAFLEX-768 NE O SIMILAR EN CARA INTERNA DEL MURO, HERRAMIENTA, MANO DE OBRA, Y TODO LO NECESARIO PARA EVITAR FILTRASIONES.</t>
  </si>
  <si>
    <t>UM-EST-O-15-0010</t>
  </si>
  <si>
    <t>CONSTRUCCIÓN DE TANQUE ELEVADO, CAMPUS PUERTO ÁNGEL,  ESTRUCTURA DE 116 M2, DESPLANTADA SOBRE UNA LOSA/FIRME DE CIMENTACIÓN, COLUMNAS, MUROS Y LOSA/TAPA DE CONCRETO ARMADO DE 250KG/CM2 QUE CONFORMAN EL TANQUE CISTERNA DE 80 M3 DE CAPACIDAD; LA ESTRUCTURA ESTÁ CONFORMADA POR COLUMNAS Y MUROS DE CONCRETO; CON LOSA/FIRME, LOSA/TAPA Y MUROS DE CONCRETO ARMADO F'C=250 KG/CM2 PARA TANQUE ELEVADO DE 35 M3 DE CAPACIDAD,  EN LA UNIVERSIDAD DEL MAR.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</si>
</sst>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  <numFmt numFmtId="165" formatCode="&quot;$&quot;#,##0.00"/>
    <numFmt numFmtId="166" formatCode="_(&quot;$&quot;* #,##0.00_);_(&quot;$&quot;* \(#,##0.00\);_(&quot;$&quot;* &quot;-&quot;??_);_(@_)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Arial"/>
      <family val="2"/>
    </font>
    <font>
      <b/>
      <i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7" tint="0.59999389629810485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74">
    <xf numFmtId="0" fontId="0" fillId="0" borderId="0" xfId="0"/>
    <xf numFmtId="0" fontId="2" fillId="2" borderId="1" xfId="1" applyFont="1" applyFill="1" applyBorder="1" applyAlignment="1">
      <alignment horizontal="center" vertical="center"/>
    </xf>
    <xf numFmtId="2" fontId="2" fillId="2" borderId="1" xfId="1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" fontId="6" fillId="0" borderId="3" xfId="0" applyNumberFormat="1" applyFont="1" applyFill="1" applyBorder="1" applyAlignment="1">
      <alignment horizontal="center" vertical="center"/>
    </xf>
    <xf numFmtId="164" fontId="6" fillId="0" borderId="4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vertical="center"/>
    </xf>
    <xf numFmtId="164" fontId="6" fillId="0" borderId="5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6" fillId="0" borderId="3" xfId="0" applyNumberFormat="1" applyFont="1" applyFill="1" applyBorder="1" applyAlignment="1">
      <alignment horizontal="justify" vertical="center"/>
    </xf>
    <xf numFmtId="2" fontId="6" fillId="0" borderId="3" xfId="0" applyNumberFormat="1" applyFont="1" applyFill="1" applyBorder="1" applyAlignment="1">
      <alignment horizontal="center" vertical="center"/>
    </xf>
    <xf numFmtId="0" fontId="8" fillId="0" borderId="0" xfId="0" applyFont="1"/>
    <xf numFmtId="165" fontId="4" fillId="0" borderId="0" xfId="0" applyNumberFormat="1" applyFont="1"/>
    <xf numFmtId="0" fontId="0" fillId="0" borderId="0" xfId="0" applyFill="1" applyBorder="1"/>
    <xf numFmtId="2" fontId="6" fillId="0" borderId="3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NumberFormat="1" applyFont="1" applyFill="1" applyBorder="1" applyAlignment="1">
      <alignment horizontal="justify" vertical="center"/>
    </xf>
    <xf numFmtId="0" fontId="6" fillId="0" borderId="0" xfId="2" applyFont="1"/>
    <xf numFmtId="0" fontId="4" fillId="0" borderId="0" xfId="2" applyFont="1"/>
    <xf numFmtId="0" fontId="3" fillId="0" borderId="0" xfId="2" applyFont="1"/>
    <xf numFmtId="0" fontId="4" fillId="0" borderId="0" xfId="2" applyFont="1" applyAlignment="1">
      <alignment horizontal="center"/>
    </xf>
    <xf numFmtId="44" fontId="4" fillId="0" borderId="10" xfId="3" applyNumberFormat="1" applyFont="1" applyBorder="1" applyAlignment="1">
      <alignment horizontal="center" vertical="center"/>
    </xf>
    <xf numFmtId="0" fontId="4" fillId="0" borderId="0" xfId="2" applyFont="1" applyAlignment="1">
      <alignment vertical="center"/>
    </xf>
    <xf numFmtId="0" fontId="4" fillId="0" borderId="0" xfId="2" applyFont="1" applyAlignment="1">
      <alignment horizontal="right" vertical="center"/>
    </xf>
    <xf numFmtId="166" fontId="4" fillId="0" borderId="0" xfId="3" applyNumberFormat="1" applyFont="1" applyBorder="1" applyAlignment="1">
      <alignment horizontal="center" vertical="center"/>
    </xf>
    <xf numFmtId="166" fontId="4" fillId="0" borderId="11" xfId="3" applyNumberFormat="1" applyFont="1" applyBorder="1" applyAlignment="1">
      <alignment horizontal="center" vertical="center"/>
    </xf>
    <xf numFmtId="166" fontId="4" fillId="0" borderId="10" xfId="3" applyNumberFormat="1" applyFont="1" applyBorder="1" applyAlignment="1">
      <alignment horizontal="center" vertical="center"/>
    </xf>
    <xf numFmtId="0" fontId="1" fillId="0" borderId="0" xfId="2" applyFont="1"/>
    <xf numFmtId="0" fontId="12" fillId="0" borderId="0" xfId="2" applyFont="1" applyAlignment="1">
      <alignment horizontal="right"/>
    </xf>
    <xf numFmtId="0" fontId="6" fillId="0" borderId="8" xfId="0" applyFont="1" applyFill="1" applyBorder="1" applyAlignment="1">
      <alignment vertical="center"/>
    </xf>
    <xf numFmtId="0" fontId="7" fillId="0" borderId="3" xfId="0" applyNumberFormat="1" applyFont="1" applyFill="1" applyBorder="1" applyAlignment="1">
      <alignment horizontal="justify" vertical="center"/>
    </xf>
    <xf numFmtId="0" fontId="7" fillId="0" borderId="4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left" vertical="center"/>
    </xf>
    <xf numFmtId="2" fontId="14" fillId="3" borderId="3" xfId="0" applyNumberFormat="1" applyFont="1" applyFill="1" applyBorder="1" applyAlignment="1">
      <alignment horizontal="left" vertical="center"/>
    </xf>
    <xf numFmtId="164" fontId="14" fillId="3" borderId="4" xfId="0" applyNumberFormat="1" applyFont="1" applyFill="1" applyBorder="1" applyAlignment="1">
      <alignment horizontal="left" vertical="center"/>
    </xf>
    <xf numFmtId="164" fontId="13" fillId="3" borderId="5" xfId="0" applyNumberFormat="1" applyFont="1" applyFill="1" applyBorder="1" applyAlignment="1">
      <alignment horizontal="left" vertical="center"/>
    </xf>
    <xf numFmtId="4" fontId="7" fillId="0" borderId="3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justify" vertical="center" wrapText="1"/>
    </xf>
    <xf numFmtId="0" fontId="6" fillId="3" borderId="4" xfId="0" applyFont="1" applyFill="1" applyBorder="1" applyAlignment="1">
      <alignment horizontal="center" vertical="center"/>
    </xf>
    <xf numFmtId="2" fontId="6" fillId="3" borderId="3" xfId="0" applyNumberFormat="1" applyFont="1" applyFill="1" applyBorder="1" applyAlignment="1">
      <alignment horizontal="center" vertical="center"/>
    </xf>
    <xf numFmtId="164" fontId="6" fillId="3" borderId="4" xfId="0" applyNumberFormat="1" applyFont="1" applyFill="1" applyBorder="1" applyAlignment="1">
      <alignment horizontal="center" vertical="center"/>
    </xf>
    <xf numFmtId="0" fontId="6" fillId="3" borderId="4" xfId="0" applyFont="1" applyFill="1" applyBorder="1" applyAlignment="1">
      <alignment vertical="center"/>
    </xf>
    <xf numFmtId="164" fontId="15" fillId="3" borderId="5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44" fontId="0" fillId="0" borderId="0" xfId="0" applyNumberFormat="1"/>
    <xf numFmtId="0" fontId="6" fillId="0" borderId="6" xfId="1" applyFont="1" applyBorder="1"/>
    <xf numFmtId="0" fontId="13" fillId="3" borderId="7" xfId="1" applyFont="1" applyFill="1" applyBorder="1" applyAlignment="1">
      <alignment horizontal="justify" vertical="top" wrapText="1"/>
    </xf>
    <xf numFmtId="164" fontId="6" fillId="3" borderId="4" xfId="0" applyNumberFormat="1" applyFont="1" applyFill="1" applyBorder="1" applyAlignment="1">
      <alignment vertical="center"/>
    </xf>
    <xf numFmtId="164" fontId="6" fillId="3" borderId="5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15" fillId="3" borderId="7" xfId="1" applyFont="1" applyFill="1" applyBorder="1" applyAlignment="1">
      <alignment horizontal="justify" vertical="top" wrapText="1"/>
    </xf>
    <xf numFmtId="0" fontId="13" fillId="0" borderId="7" xfId="1" applyFont="1" applyBorder="1" applyAlignment="1">
      <alignment horizontal="justify" vertical="top" wrapText="1"/>
    </xf>
    <xf numFmtId="0" fontId="6" fillId="0" borderId="8" xfId="1" applyFont="1" applyBorder="1" applyAlignment="1">
      <alignment horizontal="center" vertical="top"/>
    </xf>
    <xf numFmtId="2" fontId="6" fillId="0" borderId="7" xfId="1" applyNumberFormat="1" applyFont="1" applyBorder="1" applyAlignment="1">
      <alignment horizontal="center"/>
    </xf>
    <xf numFmtId="0" fontId="6" fillId="0" borderId="8" xfId="1" applyFont="1" applyBorder="1"/>
    <xf numFmtId="0" fontId="6" fillId="0" borderId="9" xfId="1" applyFont="1" applyBorder="1"/>
    <xf numFmtId="0" fontId="6" fillId="0" borderId="2" xfId="0" applyFont="1" applyFill="1" applyBorder="1" applyAlignment="1">
      <alignment vertical="center"/>
    </xf>
    <xf numFmtId="0" fontId="13" fillId="3" borderId="3" xfId="0" applyFont="1" applyFill="1" applyBorder="1" applyAlignment="1">
      <alignment horizontal="left" vertical="center" wrapText="1"/>
    </xf>
    <xf numFmtId="0" fontId="15" fillId="3" borderId="4" xfId="0" applyFont="1" applyFill="1" applyBorder="1" applyAlignment="1">
      <alignment horizontal="justify" vertical="center" wrapText="1"/>
    </xf>
    <xf numFmtId="164" fontId="6" fillId="0" borderId="4" xfId="0" applyNumberFormat="1" applyFont="1" applyFill="1" applyBorder="1" applyAlignment="1">
      <alignment horizontal="center" vertical="center" wrapText="1"/>
    </xf>
    <xf numFmtId="0" fontId="6" fillId="0" borderId="8" xfId="1" applyFont="1" applyFill="1" applyBorder="1"/>
    <xf numFmtId="2" fontId="7" fillId="0" borderId="3" xfId="0" applyNumberFormat="1" applyFont="1" applyFill="1" applyBorder="1" applyAlignment="1">
      <alignment horizontal="center" vertical="center"/>
    </xf>
    <xf numFmtId="0" fontId="4" fillId="0" borderId="0" xfId="2" applyFont="1" applyAlignment="1">
      <alignment horizontal="left" vertic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2" fillId="0" borderId="0" xfId="2" applyFont="1" applyAlignment="1">
      <alignment horizontal="left" vertical="center" wrapText="1"/>
    </xf>
    <xf numFmtId="0" fontId="0" fillId="0" borderId="0" xfId="0" applyAlignment="1">
      <alignment horizontal="justify" wrapText="1"/>
    </xf>
    <xf numFmtId="0" fontId="11" fillId="0" borderId="0" xfId="0" applyFont="1" applyAlignment="1">
      <alignment horizontal="center" wrapText="1"/>
    </xf>
    <xf numFmtId="0" fontId="0" fillId="0" borderId="0" xfId="0" applyFont="1" applyAlignment="1">
      <alignment horizontal="justify" wrapText="1"/>
    </xf>
  </cellXfs>
  <cellStyles count="6">
    <cellStyle name="Millares 2 2 3" xfId="5"/>
    <cellStyle name="Moneda 3" xfId="3"/>
    <cellStyle name="Normal" xfId="0" builtinId="0"/>
    <cellStyle name="Normal 2" xfId="2"/>
    <cellStyle name="Normal 2 2 2" xfId="4"/>
    <cellStyle name="Normal 2_CAT._DE_CPTOS._EDIF._DE_9_AUL._DE_2_NIVS.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180975</xdr:rowOff>
    </xdr:from>
    <xdr:to>
      <xdr:col>1</xdr:col>
      <xdr:colOff>485775</xdr:colOff>
      <xdr:row>3</xdr:row>
      <xdr:rowOff>171450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0525" y="180975"/>
          <a:ext cx="6762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0</xdr:row>
      <xdr:rowOff>47625</xdr:rowOff>
    </xdr:from>
    <xdr:to>
      <xdr:col>2</xdr:col>
      <xdr:colOff>942086</xdr:colOff>
      <xdr:row>3</xdr:row>
      <xdr:rowOff>180975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2550" y="47625"/>
          <a:ext cx="865886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29"/>
  <sheetViews>
    <sheetView tabSelected="1" topLeftCell="A10" workbookViewId="0">
      <selection activeCell="E16" sqref="E16"/>
    </sheetView>
  </sheetViews>
  <sheetFormatPr baseColWidth="10" defaultRowHeight="15" x14ac:dyDescent="0.25"/>
  <cols>
    <col min="1" max="9" width="8.7109375" customWidth="1"/>
    <col min="10" max="10" width="20.7109375" customWidth="1"/>
  </cols>
  <sheetData>
    <row r="3" spans="1:10" ht="26.25" x14ac:dyDescent="0.4">
      <c r="A3" s="67" t="s">
        <v>14</v>
      </c>
      <c r="B3" s="67"/>
      <c r="C3" s="67"/>
      <c r="D3" s="67"/>
      <c r="E3" s="67"/>
      <c r="F3" s="67"/>
      <c r="G3" s="67"/>
      <c r="H3" s="67"/>
      <c r="I3" s="67"/>
      <c r="J3" s="67"/>
    </row>
    <row r="4" spans="1:10" ht="15.75" x14ac:dyDescent="0.25">
      <c r="A4" s="68" t="s">
        <v>17</v>
      </c>
      <c r="B4" s="68"/>
      <c r="C4" s="68"/>
      <c r="D4" s="68"/>
      <c r="E4" s="68"/>
      <c r="F4" s="68"/>
      <c r="G4" s="68"/>
      <c r="H4" s="68"/>
      <c r="I4" s="68"/>
      <c r="J4" s="68"/>
    </row>
    <row r="6" spans="1:10" ht="67.5" customHeight="1" x14ac:dyDescent="0.25">
      <c r="A6" s="69" t="s">
        <v>73</v>
      </c>
      <c r="B6" s="69"/>
      <c r="C6" s="69"/>
      <c r="D6" s="69"/>
      <c r="E6" s="69"/>
      <c r="F6" s="69"/>
      <c r="G6" s="69"/>
      <c r="H6" s="69"/>
      <c r="I6" s="69"/>
      <c r="J6" s="69"/>
    </row>
    <row r="8" spans="1:10" ht="15.75" x14ac:dyDescent="0.25">
      <c r="A8" s="70" t="s">
        <v>15</v>
      </c>
      <c r="B8" s="70"/>
      <c r="C8" s="70"/>
      <c r="D8" s="70"/>
      <c r="E8" s="70"/>
      <c r="F8" s="70"/>
      <c r="G8" s="70"/>
      <c r="H8" s="70"/>
      <c r="I8" s="70"/>
      <c r="J8" s="70"/>
    </row>
    <row r="10" spans="1:10" ht="87.75" customHeight="1" x14ac:dyDescent="0.25">
      <c r="A10" s="71" t="s">
        <v>87</v>
      </c>
      <c r="B10" s="71"/>
      <c r="C10" s="71"/>
      <c r="D10" s="71"/>
      <c r="E10" s="71"/>
      <c r="F10" s="71"/>
      <c r="G10" s="71"/>
      <c r="H10" s="71"/>
      <c r="I10" s="71"/>
      <c r="J10" s="71"/>
    </row>
    <row r="14" spans="1:10" x14ac:dyDescent="0.25">
      <c r="A14" s="18"/>
      <c r="B14" s="19"/>
      <c r="C14" s="19" t="s">
        <v>32</v>
      </c>
      <c r="D14" s="19"/>
      <c r="E14" s="20"/>
      <c r="F14" s="20"/>
      <c r="G14" s="20"/>
      <c r="H14" s="19"/>
      <c r="I14" s="19"/>
      <c r="J14" s="21" t="s">
        <v>33</v>
      </c>
    </row>
    <row r="15" spans="1:10" x14ac:dyDescent="0.25">
      <c r="A15" s="18"/>
      <c r="B15" s="19"/>
      <c r="C15" s="19"/>
      <c r="D15" s="19"/>
      <c r="E15" s="20"/>
      <c r="F15" s="20"/>
      <c r="G15" s="20"/>
      <c r="H15" s="19"/>
      <c r="I15" s="19"/>
      <c r="J15" s="21" t="s">
        <v>34</v>
      </c>
    </row>
    <row r="16" spans="1:10" x14ac:dyDescent="0.25">
      <c r="A16" s="18"/>
      <c r="B16" s="19"/>
      <c r="C16" s="19"/>
      <c r="D16" s="19"/>
      <c r="E16" s="20"/>
      <c r="F16" s="20"/>
      <c r="G16" s="20"/>
      <c r="H16" s="19"/>
      <c r="I16" s="19"/>
      <c r="J16" s="19"/>
    </row>
    <row r="17" spans="1:10" x14ac:dyDescent="0.25">
      <c r="A17" s="18"/>
      <c r="B17" s="19" t="s">
        <v>35</v>
      </c>
      <c r="C17" s="66" t="s">
        <v>36</v>
      </c>
      <c r="D17" s="66"/>
      <c r="E17" s="66"/>
      <c r="F17" s="20"/>
      <c r="G17" s="20"/>
      <c r="H17" s="19"/>
      <c r="I17" s="19"/>
      <c r="J17" s="22">
        <f>+'PRESUPUESTO LICITACIÓN'!H14</f>
        <v>0</v>
      </c>
    </row>
    <row r="18" spans="1:10" x14ac:dyDescent="0.25">
      <c r="A18" s="18"/>
      <c r="B18" s="19" t="s">
        <v>37</v>
      </c>
      <c r="C18" s="66" t="s">
        <v>38</v>
      </c>
      <c r="D18" s="66"/>
      <c r="E18" s="66"/>
      <c r="F18" s="20"/>
      <c r="G18" s="20"/>
      <c r="H18" s="19"/>
      <c r="I18" s="19"/>
      <c r="J18" s="22">
        <f>+'PRESUPUESTO LICITACIÓN'!H30</f>
        <v>0</v>
      </c>
    </row>
    <row r="19" spans="1:10" x14ac:dyDescent="0.25">
      <c r="A19" s="18"/>
      <c r="B19" s="19" t="s">
        <v>71</v>
      </c>
      <c r="C19" s="66" t="s">
        <v>72</v>
      </c>
      <c r="D19" s="66"/>
      <c r="E19" s="66"/>
      <c r="F19" s="20"/>
      <c r="G19" s="20"/>
      <c r="H19" s="19"/>
      <c r="I19" s="19"/>
      <c r="J19" s="22">
        <f>+'PRESUPUESTO LICITACIÓN'!H43</f>
        <v>0</v>
      </c>
    </row>
    <row r="24" spans="1:10" x14ac:dyDescent="0.25">
      <c r="H24" s="23"/>
      <c r="I24" s="24" t="s">
        <v>39</v>
      </c>
      <c r="J24" s="25">
        <f>+SUM(J17:J19)</f>
        <v>0</v>
      </c>
    </row>
    <row r="25" spans="1:10" x14ac:dyDescent="0.25">
      <c r="H25" s="23"/>
      <c r="I25" s="24"/>
      <c r="J25" s="26"/>
    </row>
    <row r="26" spans="1:10" x14ac:dyDescent="0.25">
      <c r="H26" s="23"/>
      <c r="I26" s="24" t="s">
        <v>40</v>
      </c>
      <c r="J26" s="27">
        <f>J24*16%</f>
        <v>0</v>
      </c>
    </row>
    <row r="27" spans="1:10" x14ac:dyDescent="0.25">
      <c r="H27" s="23"/>
      <c r="I27" s="24"/>
      <c r="J27" s="25"/>
    </row>
    <row r="28" spans="1:10" x14ac:dyDescent="0.25">
      <c r="H28" s="23"/>
      <c r="I28" s="24" t="s">
        <v>41</v>
      </c>
      <c r="J28" s="27">
        <f>SUM(J24,J26)</f>
        <v>0</v>
      </c>
    </row>
    <row r="29" spans="1:10" x14ac:dyDescent="0.25">
      <c r="H29" s="28"/>
      <c r="I29" s="28"/>
      <c r="J29" s="29"/>
    </row>
  </sheetData>
  <mergeCells count="8">
    <mergeCell ref="C19:E19"/>
    <mergeCell ref="C17:E17"/>
    <mergeCell ref="C18:E18"/>
    <mergeCell ref="A3:J3"/>
    <mergeCell ref="A4:J4"/>
    <mergeCell ref="A6:J6"/>
    <mergeCell ref="A8:J8"/>
    <mergeCell ref="A10:J10"/>
  </mergeCells>
  <pageMargins left="0.7" right="0.7" top="0.75" bottom="0.75" header="0.3" footer="0.3"/>
  <pageSetup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K52"/>
  <sheetViews>
    <sheetView view="pageBreakPreview" topLeftCell="A40" zoomScaleNormal="145" zoomScaleSheetLayoutView="100" workbookViewId="0">
      <selection activeCell="K13" sqref="K13"/>
    </sheetView>
  </sheetViews>
  <sheetFormatPr baseColWidth="10" defaultRowHeight="15" x14ac:dyDescent="0.25"/>
  <cols>
    <col min="1" max="1" width="1.42578125" customWidth="1"/>
    <col min="2" max="2" width="17.7109375" customWidth="1"/>
    <col min="3" max="3" width="47.42578125" customWidth="1"/>
    <col min="6" max="6" width="13.42578125" customWidth="1"/>
    <col min="7" max="7" width="23.140625" customWidth="1"/>
    <col min="8" max="8" width="14.85546875" customWidth="1"/>
    <col min="9" max="9" width="1.140625" customWidth="1"/>
    <col min="10" max="10" width="12.85546875" bestFit="1" customWidth="1"/>
    <col min="11" max="11" width="16.85546875" customWidth="1"/>
  </cols>
  <sheetData>
    <row r="3" spans="2:9" ht="26.25" x14ac:dyDescent="0.4">
      <c r="B3" s="67" t="s">
        <v>14</v>
      </c>
      <c r="C3" s="67"/>
      <c r="D3" s="67"/>
      <c r="E3" s="67"/>
      <c r="F3" s="67"/>
      <c r="G3" s="67"/>
      <c r="H3" s="67"/>
    </row>
    <row r="4" spans="2:9" ht="15.75" x14ac:dyDescent="0.25">
      <c r="B4" s="68" t="s">
        <v>17</v>
      </c>
      <c r="C4" s="68"/>
      <c r="D4" s="68"/>
      <c r="E4" s="68"/>
      <c r="F4" s="68"/>
      <c r="G4" s="68"/>
      <c r="H4" s="68"/>
    </row>
    <row r="6" spans="2:9" ht="33.75" customHeight="1" x14ac:dyDescent="0.3">
      <c r="B6" s="72" t="str">
        <f>+PARTIDAS!A6</f>
        <v>CONSTRUCCIÓN DE TANQUE ELEVADO CAMPUS PUERTO ANGEL, EN LA UNIVERSIDAD DEL MAR</v>
      </c>
      <c r="C6" s="72"/>
      <c r="D6" s="72"/>
      <c r="E6" s="72"/>
      <c r="F6" s="72"/>
      <c r="G6" s="72"/>
      <c r="H6" s="72"/>
    </row>
    <row r="8" spans="2:9" x14ac:dyDescent="0.25">
      <c r="B8" s="12" t="s">
        <v>15</v>
      </c>
    </row>
    <row r="9" spans="2:9" ht="64.5" customHeight="1" x14ac:dyDescent="0.25">
      <c r="B9" s="73" t="str">
        <f>+PARTIDAS!A10</f>
        <v>CONSTRUCCIÓN DE TANQUE ELEVADO, CAMPUS PUERTO ÁNGEL,  ESTRUCTURA DE 116 M2, DESPLANTADA SOBRE UNA LOSA/FIRME DE CIMENTACIÓN, COLUMNAS, MUROS Y LOSA/TAPA DE CONCRETO ARMADO DE 250KG/CM2 QUE CONFORMAN EL TANQUE CISTERNA DE 80 M3 DE CAPACIDAD; LA ESTRUCTURA ESTÁ CONFORMADA POR COLUMNAS Y MUROS DE CONCRETO; CON LOSA/FIRME, LOSA/TAPA Y MUROS DE CONCRETO ARMADO F'C=250 KG/CM2 PARA TANQUE ELEVADO DE 35 M3 DE CAPACIDAD,  EN LA UNIVERSIDAD DEL MAR.</v>
      </c>
      <c r="C9" s="73"/>
      <c r="D9" s="73"/>
      <c r="E9" s="73"/>
      <c r="F9" s="73"/>
      <c r="G9" s="73"/>
      <c r="H9" s="73"/>
    </row>
    <row r="10" spans="2:9" ht="15.75" thickBot="1" x14ac:dyDescent="0.3"/>
    <row r="11" spans="2:9" ht="16.5" thickBot="1" x14ac:dyDescent="0.3">
      <c r="B11" s="1" t="s">
        <v>1</v>
      </c>
      <c r="C11" s="1" t="s">
        <v>2</v>
      </c>
      <c r="D11" s="1" t="s">
        <v>3</v>
      </c>
      <c r="E11" s="2" t="s">
        <v>4</v>
      </c>
      <c r="F11" s="1" t="s">
        <v>5</v>
      </c>
      <c r="G11" s="1" t="s">
        <v>6</v>
      </c>
      <c r="H11" s="1" t="s">
        <v>7</v>
      </c>
    </row>
    <row r="12" spans="2:9" x14ac:dyDescent="0.25">
      <c r="B12" s="48"/>
      <c r="C12" s="49" t="s">
        <v>30</v>
      </c>
      <c r="D12" s="41"/>
      <c r="E12" s="42"/>
      <c r="F12" s="50"/>
      <c r="G12" s="44"/>
      <c r="H12" s="51"/>
      <c r="I12" s="9"/>
    </row>
    <row r="13" spans="2:9" ht="81" customHeight="1" x14ac:dyDescent="0.25">
      <c r="B13" s="52" t="s">
        <v>43</v>
      </c>
      <c r="C13" s="10" t="s">
        <v>42</v>
      </c>
      <c r="D13" s="4" t="s">
        <v>9</v>
      </c>
      <c r="E13" s="5">
        <v>14.11</v>
      </c>
      <c r="F13" s="6"/>
      <c r="G13" s="7"/>
      <c r="H13" s="8">
        <f t="shared" ref="H13" si="0">+E13*F13</f>
        <v>0</v>
      </c>
      <c r="I13" s="9"/>
    </row>
    <row r="14" spans="2:9" x14ac:dyDescent="0.25">
      <c r="B14" s="53"/>
      <c r="C14" s="54" t="s">
        <v>31</v>
      </c>
      <c r="D14" s="41"/>
      <c r="E14" s="42"/>
      <c r="F14" s="50"/>
      <c r="G14" s="44"/>
      <c r="H14" s="45">
        <f>+H13</f>
        <v>0</v>
      </c>
      <c r="I14" s="9"/>
    </row>
    <row r="15" spans="2:9" x14ac:dyDescent="0.25">
      <c r="B15" s="48"/>
      <c r="C15" s="55"/>
      <c r="D15" s="56"/>
      <c r="E15" s="57"/>
      <c r="F15" s="58"/>
      <c r="G15" s="58"/>
      <c r="H15" s="59"/>
      <c r="I15" s="9"/>
    </row>
    <row r="16" spans="2:9" s="14" customFormat="1" ht="15" customHeight="1" x14ac:dyDescent="0.25">
      <c r="B16" s="60"/>
      <c r="C16" s="49" t="s">
        <v>18</v>
      </c>
      <c r="D16" s="41"/>
      <c r="E16" s="42"/>
      <c r="F16" s="50"/>
      <c r="G16" s="44"/>
      <c r="H16" s="51"/>
    </row>
    <row r="17" spans="2:11" s="14" customFormat="1" ht="75.75" customHeight="1" x14ac:dyDescent="0.25">
      <c r="B17" s="16" t="s">
        <v>19</v>
      </c>
      <c r="C17" s="10" t="s">
        <v>20</v>
      </c>
      <c r="D17" s="4" t="s">
        <v>9</v>
      </c>
      <c r="E17" s="5">
        <v>54.76</v>
      </c>
      <c r="F17" s="6"/>
      <c r="G17" s="7"/>
      <c r="H17" s="8">
        <f t="shared" ref="H17:H29" si="1">+E17*F17</f>
        <v>0</v>
      </c>
    </row>
    <row r="18" spans="2:11" s="14" customFormat="1" ht="86.25" customHeight="1" x14ac:dyDescent="0.25">
      <c r="B18" s="16" t="s">
        <v>45</v>
      </c>
      <c r="C18" s="10" t="s">
        <v>44</v>
      </c>
      <c r="D18" s="4" t="s">
        <v>16</v>
      </c>
      <c r="E18" s="11">
        <v>110.96</v>
      </c>
      <c r="F18" s="6"/>
      <c r="G18" s="7"/>
      <c r="H18" s="8">
        <f t="shared" si="1"/>
        <v>0</v>
      </c>
      <c r="K18" s="46"/>
    </row>
    <row r="19" spans="2:11" s="14" customFormat="1" ht="86.25" customHeight="1" x14ac:dyDescent="0.25">
      <c r="B19" s="3" t="s">
        <v>79</v>
      </c>
      <c r="C19" s="10" t="s">
        <v>80</v>
      </c>
      <c r="D19" s="4" t="s">
        <v>16</v>
      </c>
      <c r="E19" s="11">
        <v>5</v>
      </c>
      <c r="F19" s="6"/>
      <c r="G19" s="30"/>
      <c r="H19" s="8">
        <f t="shared" si="1"/>
        <v>0</v>
      </c>
    </row>
    <row r="20" spans="2:11" s="14" customFormat="1" ht="72.75" customHeight="1" x14ac:dyDescent="0.25">
      <c r="B20" s="16" t="s">
        <v>46</v>
      </c>
      <c r="C20" s="10" t="s">
        <v>47</v>
      </c>
      <c r="D20" s="4" t="s">
        <v>9</v>
      </c>
      <c r="E20" s="11">
        <v>57.67</v>
      </c>
      <c r="F20" s="6"/>
      <c r="G20" s="30"/>
      <c r="H20" s="8">
        <f t="shared" si="1"/>
        <v>0</v>
      </c>
    </row>
    <row r="21" spans="2:11" ht="75.75" customHeight="1" x14ac:dyDescent="0.25">
      <c r="B21" s="16" t="s">
        <v>21</v>
      </c>
      <c r="C21" s="10" t="s">
        <v>22</v>
      </c>
      <c r="D21" s="4" t="s">
        <v>0</v>
      </c>
      <c r="E21" s="5">
        <v>1114.9100000000001</v>
      </c>
      <c r="F21" s="6"/>
      <c r="G21" s="58"/>
      <c r="H21" s="8">
        <f t="shared" si="1"/>
        <v>0</v>
      </c>
      <c r="I21" s="9"/>
    </row>
    <row r="22" spans="2:11" ht="74.25" customHeight="1" x14ac:dyDescent="0.25">
      <c r="B22" s="16" t="s">
        <v>23</v>
      </c>
      <c r="C22" s="10" t="s">
        <v>24</v>
      </c>
      <c r="D22" s="4" t="s">
        <v>0</v>
      </c>
      <c r="E22" s="5">
        <v>4266.49</v>
      </c>
      <c r="F22" s="6"/>
      <c r="G22" s="58"/>
      <c r="H22" s="8">
        <f t="shared" si="1"/>
        <v>0</v>
      </c>
      <c r="I22" s="9"/>
    </row>
    <row r="23" spans="2:11" ht="73.5" customHeight="1" x14ac:dyDescent="0.25">
      <c r="B23" s="16" t="s">
        <v>50</v>
      </c>
      <c r="C23" s="10" t="s">
        <v>48</v>
      </c>
      <c r="D23" s="4" t="s">
        <v>0</v>
      </c>
      <c r="E23" s="5">
        <v>678.37</v>
      </c>
      <c r="F23" s="6"/>
      <c r="G23" s="58"/>
      <c r="H23" s="8">
        <f t="shared" si="1"/>
        <v>0</v>
      </c>
      <c r="I23" s="9"/>
    </row>
    <row r="24" spans="2:11" ht="74.25" customHeight="1" x14ac:dyDescent="0.25">
      <c r="B24" s="16" t="s">
        <v>51</v>
      </c>
      <c r="C24" s="10" t="s">
        <v>49</v>
      </c>
      <c r="D24" s="4" t="s">
        <v>0</v>
      </c>
      <c r="E24" s="5">
        <v>756.46</v>
      </c>
      <c r="F24" s="6"/>
      <c r="G24" s="58"/>
      <c r="H24" s="8">
        <f t="shared" si="1"/>
        <v>0</v>
      </c>
      <c r="I24" s="9"/>
    </row>
    <row r="25" spans="2:11" ht="48.75" customHeight="1" x14ac:dyDescent="0.25">
      <c r="B25" s="16" t="s">
        <v>25</v>
      </c>
      <c r="C25" s="10" t="s">
        <v>26</v>
      </c>
      <c r="D25" s="4" t="s">
        <v>9</v>
      </c>
      <c r="E25" s="15">
        <v>242.92</v>
      </c>
      <c r="F25" s="63"/>
      <c r="G25" s="58"/>
      <c r="H25" s="8">
        <f t="shared" si="1"/>
        <v>0</v>
      </c>
      <c r="I25" s="9"/>
    </row>
    <row r="26" spans="2:11" ht="48.75" customHeight="1" x14ac:dyDescent="0.25">
      <c r="B26" s="16" t="s">
        <v>81</v>
      </c>
      <c r="C26" s="10" t="s">
        <v>82</v>
      </c>
      <c r="D26" s="4" t="s">
        <v>16</v>
      </c>
      <c r="E26" s="11">
        <v>46.14</v>
      </c>
      <c r="F26" s="63"/>
      <c r="G26" s="58"/>
      <c r="H26" s="8">
        <f t="shared" si="1"/>
        <v>0</v>
      </c>
      <c r="I26" s="9"/>
    </row>
    <row r="27" spans="2:11" ht="48" customHeight="1" x14ac:dyDescent="0.25">
      <c r="B27" s="16" t="s">
        <v>27</v>
      </c>
      <c r="C27" s="10" t="s">
        <v>28</v>
      </c>
      <c r="D27" s="4" t="s">
        <v>16</v>
      </c>
      <c r="E27" s="11">
        <v>1</v>
      </c>
      <c r="F27" s="6"/>
      <c r="G27" s="64"/>
      <c r="H27" s="8">
        <f t="shared" si="1"/>
        <v>0</v>
      </c>
      <c r="I27" s="9"/>
    </row>
    <row r="28" spans="2:11" ht="99.75" customHeight="1" x14ac:dyDescent="0.25">
      <c r="B28" s="16" t="s">
        <v>52</v>
      </c>
      <c r="C28" s="10" t="s">
        <v>70</v>
      </c>
      <c r="D28" s="4" t="s">
        <v>16</v>
      </c>
      <c r="E28" s="11">
        <v>31.6</v>
      </c>
      <c r="F28" s="6"/>
      <c r="G28" s="58"/>
      <c r="H28" s="8">
        <f t="shared" si="1"/>
        <v>0</v>
      </c>
      <c r="I28" s="9"/>
    </row>
    <row r="29" spans="2:11" ht="86.25" customHeight="1" x14ac:dyDescent="0.25">
      <c r="B29" s="16" t="s">
        <v>75</v>
      </c>
      <c r="C29" s="10" t="s">
        <v>74</v>
      </c>
      <c r="D29" s="4" t="s">
        <v>16</v>
      </c>
      <c r="E29" s="11">
        <v>21.17</v>
      </c>
      <c r="F29" s="6"/>
      <c r="G29" s="58"/>
      <c r="H29" s="8">
        <f t="shared" si="1"/>
        <v>0</v>
      </c>
      <c r="I29" s="9"/>
    </row>
    <row r="30" spans="2:11" x14ac:dyDescent="0.25">
      <c r="B30" s="16"/>
      <c r="C30" s="40" t="s">
        <v>29</v>
      </c>
      <c r="D30" s="41"/>
      <c r="E30" s="42"/>
      <c r="F30" s="43"/>
      <c r="G30" s="44"/>
      <c r="H30" s="45">
        <f>SUM(H17:H29)</f>
        <v>0</v>
      </c>
      <c r="I30" s="9"/>
    </row>
    <row r="31" spans="2:11" x14ac:dyDescent="0.25">
      <c r="B31" s="16"/>
      <c r="C31" s="61" t="s">
        <v>53</v>
      </c>
      <c r="D31" s="33"/>
      <c r="E31" s="34"/>
      <c r="F31" s="35"/>
      <c r="G31" s="33"/>
      <c r="H31" s="36"/>
      <c r="I31" s="9"/>
    </row>
    <row r="32" spans="2:11" ht="74.25" customHeight="1" x14ac:dyDescent="0.25">
      <c r="B32" s="16" t="s">
        <v>54</v>
      </c>
      <c r="C32" s="10" t="s">
        <v>76</v>
      </c>
      <c r="D32" s="4" t="s">
        <v>9</v>
      </c>
      <c r="E32" s="11">
        <v>343.73</v>
      </c>
      <c r="F32" s="6"/>
      <c r="G32" s="7"/>
      <c r="H32" s="8">
        <f t="shared" ref="H32:H42" si="2">+E32*F32</f>
        <v>0</v>
      </c>
      <c r="I32" s="9"/>
    </row>
    <row r="33" spans="2:11" ht="86.25" customHeight="1" x14ac:dyDescent="0.25">
      <c r="B33" s="16" t="s">
        <v>55</v>
      </c>
      <c r="C33" s="10" t="s">
        <v>77</v>
      </c>
      <c r="D33" s="4" t="s">
        <v>9</v>
      </c>
      <c r="E33" s="11">
        <v>57.74</v>
      </c>
      <c r="F33" s="6"/>
      <c r="G33" s="7"/>
      <c r="H33" s="8">
        <f t="shared" si="2"/>
        <v>0</v>
      </c>
      <c r="I33" s="9"/>
    </row>
    <row r="34" spans="2:11" ht="100.5" customHeight="1" x14ac:dyDescent="0.25">
      <c r="B34" s="16" t="s">
        <v>56</v>
      </c>
      <c r="C34" s="10" t="s">
        <v>78</v>
      </c>
      <c r="D34" s="4" t="s">
        <v>9</v>
      </c>
      <c r="E34" s="11">
        <v>6.82</v>
      </c>
      <c r="F34" s="6"/>
      <c r="G34" s="7"/>
      <c r="H34" s="8">
        <f t="shared" si="2"/>
        <v>0</v>
      </c>
      <c r="I34" s="9"/>
    </row>
    <row r="35" spans="2:11" ht="75.75" customHeight="1" x14ac:dyDescent="0.25">
      <c r="B35" s="16" t="s">
        <v>57</v>
      </c>
      <c r="C35" s="10" t="s">
        <v>58</v>
      </c>
      <c r="D35" s="4" t="s">
        <v>0</v>
      </c>
      <c r="E35" s="5">
        <v>2735.37</v>
      </c>
      <c r="F35" s="6"/>
      <c r="G35" s="7"/>
      <c r="H35" s="8">
        <f t="shared" si="2"/>
        <v>0</v>
      </c>
      <c r="I35" s="9"/>
    </row>
    <row r="36" spans="2:11" ht="72" customHeight="1" x14ac:dyDescent="0.25">
      <c r="B36" s="16" t="s">
        <v>59</v>
      </c>
      <c r="C36" s="10" t="s">
        <v>60</v>
      </c>
      <c r="D36" s="4" t="s">
        <v>0</v>
      </c>
      <c r="E36" s="5">
        <v>1245.08</v>
      </c>
      <c r="F36" s="6"/>
      <c r="G36" s="7"/>
      <c r="H36" s="8">
        <f t="shared" si="2"/>
        <v>0</v>
      </c>
      <c r="I36" s="9"/>
    </row>
    <row r="37" spans="2:11" ht="75.75" customHeight="1" x14ac:dyDescent="0.25">
      <c r="B37" s="16" t="s">
        <v>61</v>
      </c>
      <c r="C37" s="31" t="s">
        <v>62</v>
      </c>
      <c r="D37" s="32" t="s">
        <v>0</v>
      </c>
      <c r="E37" s="37">
        <v>536.37</v>
      </c>
      <c r="F37" s="6"/>
      <c r="G37" s="7"/>
      <c r="H37" s="8">
        <f t="shared" si="2"/>
        <v>0</v>
      </c>
      <c r="I37" s="9"/>
    </row>
    <row r="38" spans="2:11" ht="75" customHeight="1" x14ac:dyDescent="0.25">
      <c r="B38" s="16" t="s">
        <v>63</v>
      </c>
      <c r="C38" s="10" t="s">
        <v>64</v>
      </c>
      <c r="D38" s="4" t="s">
        <v>0</v>
      </c>
      <c r="E38" s="5">
        <v>384.42</v>
      </c>
      <c r="F38" s="6"/>
      <c r="G38" s="7"/>
      <c r="H38" s="8">
        <f t="shared" si="2"/>
        <v>0</v>
      </c>
      <c r="I38" s="9"/>
    </row>
    <row r="39" spans="2:11" ht="72.75" customHeight="1" x14ac:dyDescent="0.25">
      <c r="B39" s="16" t="s">
        <v>65</v>
      </c>
      <c r="C39" s="31" t="s">
        <v>66</v>
      </c>
      <c r="D39" s="32" t="s">
        <v>0</v>
      </c>
      <c r="E39" s="37">
        <v>4433.87</v>
      </c>
      <c r="F39" s="6"/>
      <c r="G39" s="7"/>
      <c r="H39" s="8">
        <f t="shared" si="2"/>
        <v>0</v>
      </c>
      <c r="I39" s="9"/>
    </row>
    <row r="40" spans="2:11" ht="80.25" customHeight="1" x14ac:dyDescent="0.25">
      <c r="B40" s="16" t="s">
        <v>83</v>
      </c>
      <c r="C40" s="10" t="s">
        <v>84</v>
      </c>
      <c r="D40" s="4" t="s">
        <v>16</v>
      </c>
      <c r="E40" s="11">
        <v>59.32</v>
      </c>
      <c r="F40" s="63"/>
      <c r="G40" s="7"/>
      <c r="H40" s="8">
        <f t="shared" si="2"/>
        <v>0</v>
      </c>
      <c r="I40" s="9"/>
    </row>
    <row r="41" spans="2:11" ht="59.25" customHeight="1" x14ac:dyDescent="0.25">
      <c r="B41" s="38" t="s">
        <v>67</v>
      </c>
      <c r="C41" s="31" t="s">
        <v>68</v>
      </c>
      <c r="D41" s="32" t="s">
        <v>16</v>
      </c>
      <c r="E41" s="65">
        <v>1</v>
      </c>
      <c r="F41" s="6"/>
      <c r="G41" s="7"/>
      <c r="H41" s="8">
        <f t="shared" si="2"/>
        <v>0</v>
      </c>
      <c r="I41" s="9"/>
    </row>
    <row r="42" spans="2:11" ht="76.5" x14ac:dyDescent="0.25">
      <c r="B42" s="38" t="s">
        <v>86</v>
      </c>
      <c r="C42" s="31" t="s">
        <v>85</v>
      </c>
      <c r="D42" s="32" t="s">
        <v>8</v>
      </c>
      <c r="E42" s="65">
        <v>29.6</v>
      </c>
      <c r="F42" s="6"/>
      <c r="G42" s="7"/>
      <c r="H42" s="8">
        <f t="shared" si="2"/>
        <v>0</v>
      </c>
      <c r="I42" s="9"/>
    </row>
    <row r="43" spans="2:11" x14ac:dyDescent="0.25">
      <c r="B43" s="39"/>
      <c r="C43" s="40" t="s">
        <v>69</v>
      </c>
      <c r="D43" s="41"/>
      <c r="E43" s="42"/>
      <c r="F43" s="43"/>
      <c r="G43" s="44"/>
      <c r="H43" s="45">
        <f>SUM(H32:H42)</f>
        <v>0</v>
      </c>
      <c r="I43" s="9"/>
      <c r="K43" s="9"/>
    </row>
    <row r="44" spans="2:11" x14ac:dyDescent="0.25">
      <c r="B44" s="16"/>
      <c r="C44" s="17"/>
      <c r="D44" s="4"/>
      <c r="E44" s="11"/>
      <c r="F44" s="6"/>
      <c r="G44" s="7"/>
      <c r="H44" s="8"/>
    </row>
    <row r="45" spans="2:11" x14ac:dyDescent="0.25">
      <c r="B45" s="16" t="s">
        <v>10</v>
      </c>
      <c r="C45" s="62" t="s">
        <v>11</v>
      </c>
      <c r="D45" s="41"/>
      <c r="E45" s="42"/>
      <c r="F45" s="43"/>
      <c r="G45" s="44"/>
      <c r="H45" s="45">
        <f>+H43+H30+H14</f>
        <v>0</v>
      </c>
    </row>
    <row r="46" spans="2:11" x14ac:dyDescent="0.25">
      <c r="B46" s="16"/>
      <c r="C46" s="62" t="s">
        <v>12</v>
      </c>
      <c r="D46" s="41"/>
      <c r="E46" s="42"/>
      <c r="F46" s="43"/>
      <c r="G46" s="44"/>
      <c r="H46" s="45">
        <f>+H45*0.16</f>
        <v>0</v>
      </c>
    </row>
    <row r="47" spans="2:11" x14ac:dyDescent="0.25">
      <c r="B47" s="16"/>
      <c r="C47" s="62" t="s">
        <v>13</v>
      </c>
      <c r="D47" s="41"/>
      <c r="E47" s="42"/>
      <c r="F47" s="43"/>
      <c r="G47" s="44"/>
      <c r="H47" s="45">
        <f>+H45+H46</f>
        <v>0</v>
      </c>
    </row>
    <row r="49" spans="8:8" x14ac:dyDescent="0.25">
      <c r="H49" s="13"/>
    </row>
    <row r="50" spans="8:8" x14ac:dyDescent="0.25">
      <c r="H50" s="47"/>
    </row>
    <row r="51" spans="8:8" x14ac:dyDescent="0.25">
      <c r="H51" s="13"/>
    </row>
    <row r="52" spans="8:8" x14ac:dyDescent="0.25">
      <c r="H52" s="9"/>
    </row>
  </sheetData>
  <mergeCells count="4">
    <mergeCell ref="B3:H3"/>
    <mergeCell ref="B4:H4"/>
    <mergeCell ref="B6:H6"/>
    <mergeCell ref="B9:H9"/>
  </mergeCells>
  <printOptions horizontalCentered="1"/>
  <pageMargins left="0.39370078740157483" right="0.39370078740157483" top="0.59055118110236227" bottom="0.39370078740157483" header="0.31496062992125984" footer="0.31496062992125984"/>
  <pageSetup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PARTIDAS</vt:lpstr>
      <vt:lpstr>PRESUPUESTO LICITACIÓN</vt:lpstr>
      <vt:lpstr>'PRESUPUESTO LICITACIÓN'!Área_de_impresión</vt:lpstr>
      <vt:lpstr>'PRESUPUESTO LICITACIÓN'!Títulos_a_imprimir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Obras3</dc:creator>
  <cp:lastModifiedBy>Nayeli</cp:lastModifiedBy>
  <cp:lastPrinted>2017-05-15T22:14:01Z</cp:lastPrinted>
  <dcterms:created xsi:type="dcterms:W3CDTF">2014-07-08T15:31:06Z</dcterms:created>
  <dcterms:modified xsi:type="dcterms:W3CDTF">2017-06-15T00:29:00Z</dcterms:modified>
</cp:coreProperties>
</file>